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D632229A-8A55-4291-B693-C1069871352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4" i="1" l="1"/>
  <c r="M33" i="1"/>
  <c r="M24" i="1"/>
  <c r="M19" i="1"/>
  <c r="M15" i="1"/>
  <c r="K15" i="1"/>
  <c r="F29" i="1"/>
  <c r="E29" i="1"/>
  <c r="D33" i="1"/>
  <c r="D24" i="1"/>
  <c r="I29" i="1" l="1"/>
  <c r="M34" i="1"/>
  <c r="D19" i="1"/>
  <c r="D15" i="1" l="1"/>
  <c r="I14" i="1" l="1"/>
  <c r="I20" i="1"/>
  <c r="I25" i="1"/>
  <c r="I27" i="1"/>
  <c r="G30" i="1" l="1"/>
  <c r="G31" i="1" s="1"/>
  <c r="G32" i="1" s="1"/>
  <c r="D34" i="1"/>
  <c r="G16" i="1"/>
  <c r="G17" i="1" s="1"/>
  <c r="G21" i="1" s="1"/>
  <c r="G22" i="1" s="1"/>
  <c r="G23" i="1" s="1"/>
  <c r="F16" i="1"/>
  <c r="F17" i="1" s="1"/>
  <c r="F21" i="1" s="1"/>
  <c r="F22" i="1" s="1"/>
  <c r="F23" i="1" s="1"/>
  <c r="F26" i="1" s="1"/>
  <c r="F28" i="1" s="1"/>
  <c r="F30" i="1" s="1"/>
  <c r="F31" i="1" s="1"/>
  <c r="E16" i="1"/>
  <c r="I13" i="1"/>
  <c r="E17" i="1" l="1"/>
  <c r="I16" i="1"/>
  <c r="I17" i="1" l="1"/>
  <c r="K17" i="1" s="1"/>
  <c r="K19" i="1" s="1"/>
  <c r="E18" i="1"/>
  <c r="I18" i="1" s="1"/>
  <c r="E21" i="1"/>
  <c r="I21" i="1" s="1"/>
  <c r="K21" i="1" s="1"/>
  <c r="K24" i="1" s="1"/>
  <c r="E22" i="1" l="1"/>
  <c r="I22" i="1" s="1"/>
  <c r="E23" i="1" l="1"/>
  <c r="I23" i="1" s="1"/>
  <c r="E26" i="1" l="1"/>
  <c r="E28" i="1" l="1"/>
  <c r="I26" i="1"/>
  <c r="K26" i="1" l="1"/>
  <c r="J26" i="1"/>
  <c r="I28" i="1"/>
  <c r="E30" i="1"/>
  <c r="I30" i="1" l="1"/>
  <c r="J30" i="1" s="1"/>
  <c r="E31" i="1"/>
  <c r="I31" i="1" l="1"/>
  <c r="J31" i="1" s="1"/>
  <c r="K31" i="1" s="1"/>
  <c r="K33" i="1" l="1"/>
  <c r="K34" i="1" s="1"/>
</calcChain>
</file>

<file path=xl/sharedStrings.xml><?xml version="1.0" encoding="utf-8"?>
<sst xmlns="http://schemas.openxmlformats.org/spreadsheetml/2006/main" count="49" uniqueCount="47">
  <si>
    <t xml:space="preserve"> ШТАТНИЙ РОЗПИС</t>
  </si>
  <si>
    <t>Комунального підприємства "Бучатранссервіс" Бучанської міської ради</t>
  </si>
  <si>
    <t>Посада</t>
  </si>
  <si>
    <t>К-ть штатних одиниць</t>
  </si>
  <si>
    <t>Мін-ний прож-вий мінімум</t>
  </si>
  <si>
    <t>Оклад</t>
  </si>
  <si>
    <t>Оклад, включно доплати та надбавки</t>
  </si>
  <si>
    <t>ФЗП</t>
  </si>
  <si>
    <t>Директор</t>
  </si>
  <si>
    <t>Заступник директора</t>
  </si>
  <si>
    <t>Головний бухгалтер</t>
  </si>
  <si>
    <t>Юрисконсульт</t>
  </si>
  <si>
    <t>2419.2</t>
  </si>
  <si>
    <t>Фахівець з публічних закупівель</t>
  </si>
  <si>
    <t>2149.2</t>
  </si>
  <si>
    <t>Інженер з охорони праці</t>
  </si>
  <si>
    <t>Механік</t>
  </si>
  <si>
    <t>Диспетчер</t>
  </si>
  <si>
    <t>Фельдшер</t>
  </si>
  <si>
    <t xml:space="preserve">Секретар </t>
  </si>
  <si>
    <t>Тарас ШАПРАВСЬКИЙ</t>
  </si>
  <si>
    <t>Директор КП "Бучатранссервіс"                                                                                                                                                                                                                                    Ігор ЖЕРЕБІЛОВ</t>
  </si>
  <si>
    <t>1210.1</t>
  </si>
  <si>
    <t>мінімальна заробітна плата, відповідно до Закону України "Про державний бюджет України на 2025 рік"   8000,00 грн</t>
  </si>
  <si>
    <t>ФІНАНСУВАННЯ</t>
  </si>
  <si>
    <t>Бухгалтер</t>
  </si>
  <si>
    <t>Касир</t>
  </si>
  <si>
    <t>Інспектор з кадрів</t>
  </si>
  <si>
    <t>Водій автотранспортних засобів                    (легкового авто)</t>
  </si>
  <si>
    <t>Водій автотранспортних засобів                (автобус)</t>
  </si>
  <si>
    <t xml:space="preserve">Оператор заправних станцій </t>
  </si>
  <si>
    <t xml:space="preserve">Начальник відділу транспорту </t>
  </si>
  <si>
    <t>1226.2</t>
  </si>
  <si>
    <t>ВСЬОГО:</t>
  </si>
  <si>
    <t>Додаток 1</t>
  </si>
  <si>
    <t>до рішення сесії Бучанської міської ради</t>
  </si>
  <si>
    <t>Код ЗКППТР</t>
  </si>
  <si>
    <t>№ _________________ від  ________________ року</t>
  </si>
  <si>
    <t xml:space="preserve"> Ігор ЖЕРЕБІЛОВ </t>
  </si>
  <si>
    <r>
      <t xml:space="preserve">"_______ " _______________  </t>
    </r>
    <r>
      <rPr>
        <b/>
        <u/>
        <sz val="13"/>
        <color rgb="FF000000"/>
        <rFont val="Times New Roman"/>
        <family val="1"/>
        <charset val="204"/>
      </rPr>
      <t xml:space="preserve">2025 </t>
    </r>
    <r>
      <rPr>
        <b/>
        <sz val="13"/>
        <color rgb="FF000000"/>
        <rFont val="Times New Roman"/>
        <family val="1"/>
        <charset val="204"/>
      </rPr>
      <t xml:space="preserve"> року</t>
    </r>
  </si>
  <si>
    <t>Коефіцієнт за видами робіт</t>
  </si>
  <si>
    <t>Код згідно з Класифікатором професій              ДК 003:2010</t>
  </si>
  <si>
    <t>Коефіцієнт мінім. тарифної ставки</t>
  </si>
  <si>
    <t>Коефіцієнт основний вид робіт</t>
  </si>
  <si>
    <t xml:space="preserve">ПРОЄКТ </t>
  </si>
  <si>
    <t>Кошти від здійснення господарської діяльності КП "Бучатранссервіс"</t>
  </si>
  <si>
    <t xml:space="preserve">Кошти міського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</si>
</sst>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2]General"/>
    <numFmt numFmtId="165" formatCode="0.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b/>
      <u/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164" fontId="2" fillId="0" borderId="0"/>
    <xf numFmtId="0" fontId="4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164" fontId="9" fillId="0" borderId="21" xfId="1" applyFont="1" applyBorder="1" applyAlignment="1">
      <alignment horizontal="center" vertical="center"/>
    </xf>
    <xf numFmtId="164" fontId="9" fillId="0" borderId="14" xfId="1" applyFont="1" applyBorder="1" applyAlignment="1">
      <alignment wrapText="1"/>
    </xf>
    <xf numFmtId="164" fontId="9" fillId="0" borderId="14" xfId="1" applyFont="1" applyBorder="1" applyAlignment="1">
      <alignment vertical="center" wrapText="1"/>
    </xf>
    <xf numFmtId="164" fontId="9" fillId="0" borderId="14" xfId="1" applyFont="1" applyBorder="1" applyAlignment="1">
      <alignment horizontal="left" vertical="center" wrapText="1"/>
    </xf>
    <xf numFmtId="164" fontId="3" fillId="0" borderId="12" xfId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4" fontId="8" fillId="0" borderId="0" xfId="1" applyFont="1"/>
    <xf numFmtId="165" fontId="12" fillId="0" borderId="0" xfId="2" applyNumberFormat="1" applyFont="1"/>
    <xf numFmtId="164" fontId="9" fillId="0" borderId="18" xfId="1" applyFont="1" applyBorder="1"/>
    <xf numFmtId="164" fontId="9" fillId="2" borderId="14" xfId="1" applyFont="1" applyFill="1" applyBorder="1" applyAlignment="1">
      <alignment horizontal="center" vertical="center"/>
    </xf>
    <xf numFmtId="0" fontId="13" fillId="0" borderId="0" xfId="0" applyFont="1"/>
    <xf numFmtId="3" fontId="3" fillId="0" borderId="26" xfId="1" applyNumberFormat="1" applyFont="1" applyBorder="1" applyAlignment="1">
      <alignment horizontal="center" vertical="center"/>
    </xf>
    <xf numFmtId="164" fontId="9" fillId="0" borderId="19" xfId="1" applyFont="1" applyBorder="1" applyAlignment="1">
      <alignment horizontal="center" vertical="center"/>
    </xf>
    <xf numFmtId="164" fontId="3" fillId="0" borderId="24" xfId="1" applyFont="1" applyBorder="1" applyAlignment="1">
      <alignment horizontal="center" vertical="center"/>
    </xf>
    <xf numFmtId="164" fontId="7" fillId="0" borderId="16" xfId="1" applyFont="1" applyBorder="1" applyAlignment="1">
      <alignment horizontal="center" vertical="center"/>
    </xf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14" fillId="0" borderId="2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14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0" fillId="0" borderId="0" xfId="0" applyFont="1"/>
    <xf numFmtId="3" fontId="6" fillId="0" borderId="0" xfId="0" applyNumberFormat="1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shrinkToFit="1"/>
    </xf>
    <xf numFmtId="0" fontId="19" fillId="0" borderId="0" xfId="0" applyFont="1" applyAlignment="1"/>
    <xf numFmtId="0" fontId="22" fillId="0" borderId="0" xfId="0" applyFont="1" applyAlignment="1"/>
    <xf numFmtId="0" fontId="23" fillId="0" borderId="0" xfId="0" applyFont="1" applyAlignment="1">
      <alignment horizontal="left"/>
    </xf>
    <xf numFmtId="0" fontId="23" fillId="0" borderId="0" xfId="0" applyFont="1" applyAlignment="1"/>
    <xf numFmtId="0" fontId="24" fillId="0" borderId="0" xfId="0" applyFont="1"/>
    <xf numFmtId="3" fontId="28" fillId="4" borderId="26" xfId="1" applyNumberFormat="1" applyFont="1" applyFill="1" applyBorder="1" applyAlignment="1">
      <alignment horizontal="center" vertical="center"/>
    </xf>
    <xf numFmtId="3" fontId="28" fillId="4" borderId="12" xfId="1" applyNumberFormat="1" applyFont="1" applyFill="1" applyBorder="1" applyAlignment="1">
      <alignment horizontal="center" vertical="center"/>
    </xf>
    <xf numFmtId="3" fontId="28" fillId="4" borderId="34" xfId="1" applyNumberFormat="1" applyFont="1" applyFill="1" applyBorder="1" applyAlignment="1">
      <alignment horizontal="center" vertical="center"/>
    </xf>
    <xf numFmtId="164" fontId="29" fillId="4" borderId="12" xfId="1" applyFont="1" applyFill="1" applyBorder="1" applyAlignment="1">
      <alignment horizontal="center" vertical="center"/>
    </xf>
    <xf numFmtId="164" fontId="28" fillId="4" borderId="29" xfId="1" applyFont="1" applyFill="1" applyBorder="1" applyAlignment="1">
      <alignment horizontal="center" vertical="center"/>
    </xf>
    <xf numFmtId="164" fontId="28" fillId="4" borderId="27" xfId="1" applyFont="1" applyFill="1" applyBorder="1" applyAlignment="1">
      <alignment horizontal="center" vertical="center"/>
    </xf>
    <xf numFmtId="164" fontId="28" fillId="4" borderId="28" xfId="1" applyFont="1" applyFill="1" applyBorder="1" applyAlignment="1">
      <alignment horizontal="center" vertical="center"/>
    </xf>
    <xf numFmtId="3" fontId="30" fillId="4" borderId="22" xfId="1" applyNumberFormat="1" applyFont="1" applyFill="1" applyBorder="1" applyAlignment="1">
      <alignment horizontal="center" vertical="center"/>
    </xf>
    <xf numFmtId="0" fontId="27" fillId="0" borderId="0" xfId="0" applyFont="1"/>
    <xf numFmtId="164" fontId="9" fillId="0" borderId="8" xfId="1" applyFont="1" applyBorder="1" applyAlignment="1">
      <alignment horizontal="center" vertical="center"/>
    </xf>
    <xf numFmtId="164" fontId="9" fillId="0" borderId="20" xfId="1" applyFont="1" applyBorder="1" applyAlignment="1">
      <alignment horizontal="center" vertical="center"/>
    </xf>
    <xf numFmtId="164" fontId="9" fillId="0" borderId="9" xfId="1" applyFont="1" applyBorder="1"/>
    <xf numFmtId="164" fontId="9" fillId="0" borderId="9" xfId="1" applyFont="1" applyBorder="1" applyAlignment="1">
      <alignment horizontal="center" vertical="center"/>
    </xf>
    <xf numFmtId="3" fontId="31" fillId="0" borderId="11" xfId="1" applyNumberFormat="1" applyFont="1" applyBorder="1" applyAlignment="1">
      <alignment horizontal="center" vertical="center"/>
    </xf>
    <xf numFmtId="3" fontId="31" fillId="0" borderId="38" xfId="1" applyNumberFormat="1" applyFont="1" applyBorder="1" applyAlignment="1">
      <alignment horizontal="center" vertical="center"/>
    </xf>
    <xf numFmtId="3" fontId="9" fillId="0" borderId="38" xfId="1" applyNumberFormat="1" applyFont="1" applyBorder="1" applyAlignment="1">
      <alignment horizontal="center" vertical="center"/>
    </xf>
    <xf numFmtId="0" fontId="32" fillId="0" borderId="11" xfId="0" applyFont="1" applyBorder="1" applyAlignment="1">
      <alignment horizontal="center"/>
    </xf>
    <xf numFmtId="3" fontId="9" fillId="0" borderId="11" xfId="1" applyNumberFormat="1" applyFont="1" applyBorder="1" applyAlignment="1">
      <alignment horizontal="center" vertical="center"/>
    </xf>
    <xf numFmtId="164" fontId="9" fillId="0" borderId="17" xfId="1" applyFont="1" applyBorder="1" applyAlignment="1">
      <alignment horizontal="center" vertical="center"/>
    </xf>
    <xf numFmtId="164" fontId="9" fillId="0" borderId="0" xfId="1" applyFont="1" applyBorder="1" applyAlignment="1">
      <alignment horizontal="center" vertical="center"/>
    </xf>
    <xf numFmtId="164" fontId="9" fillId="0" borderId="14" xfId="1" applyFont="1" applyBorder="1"/>
    <xf numFmtId="164" fontId="9" fillId="0" borderId="18" xfId="1" applyFont="1" applyBorder="1" applyAlignment="1">
      <alignment horizontal="center" vertical="center"/>
    </xf>
    <xf numFmtId="3" fontId="31" fillId="0" borderId="16" xfId="1" applyNumberFormat="1" applyFont="1" applyBorder="1" applyAlignment="1">
      <alignment horizontal="center" vertical="center"/>
    </xf>
    <xf numFmtId="3" fontId="31" fillId="0" borderId="24" xfId="1" applyNumberFormat="1" applyFont="1" applyBorder="1" applyAlignment="1">
      <alignment horizontal="center" vertical="center"/>
    </xf>
    <xf numFmtId="3" fontId="9" fillId="0" borderId="34" xfId="1" applyNumberFormat="1" applyFont="1" applyBorder="1" applyAlignment="1">
      <alignment horizontal="center" vertical="center"/>
    </xf>
    <xf numFmtId="0" fontId="32" fillId="0" borderId="16" xfId="0" applyFont="1" applyBorder="1" applyAlignment="1">
      <alignment horizontal="center"/>
    </xf>
    <xf numFmtId="3" fontId="9" fillId="0" borderId="22" xfId="1" applyNumberFormat="1" applyFont="1" applyBorder="1" applyAlignment="1">
      <alignment horizontal="center" vertical="center"/>
    </xf>
    <xf numFmtId="164" fontId="33" fillId="0" borderId="12" xfId="1" applyFont="1" applyBorder="1" applyAlignment="1">
      <alignment horizontal="center" vertical="center"/>
    </xf>
    <xf numFmtId="164" fontId="31" fillId="0" borderId="16" xfId="1" applyFont="1" applyBorder="1" applyAlignment="1">
      <alignment vertical="center"/>
    </xf>
    <xf numFmtId="164" fontId="31" fillId="0" borderId="24" xfId="1" applyFont="1" applyBorder="1" applyAlignment="1">
      <alignment vertical="center"/>
    </xf>
    <xf numFmtId="3" fontId="33" fillId="0" borderId="33" xfId="1" applyNumberFormat="1" applyFont="1" applyBorder="1" applyAlignment="1">
      <alignment horizontal="center" vertical="center"/>
    </xf>
    <xf numFmtId="3" fontId="34" fillId="0" borderId="12" xfId="0" applyNumberFormat="1" applyFont="1" applyBorder="1" applyAlignment="1">
      <alignment horizontal="center"/>
    </xf>
    <xf numFmtId="164" fontId="9" fillId="0" borderId="9" xfId="1" applyFont="1" applyBorder="1" applyAlignment="1">
      <alignment wrapText="1"/>
    </xf>
    <xf numFmtId="164" fontId="9" fillId="2" borderId="9" xfId="1" applyFont="1" applyFill="1" applyBorder="1" applyAlignment="1">
      <alignment horizontal="center" vertical="center"/>
    </xf>
    <xf numFmtId="164" fontId="9" fillId="2" borderId="10" xfId="1" applyFont="1" applyFill="1" applyBorder="1" applyAlignment="1">
      <alignment horizontal="center" vertical="center"/>
    </xf>
    <xf numFmtId="3" fontId="9" fillId="2" borderId="39" xfId="1" applyNumberFormat="1" applyFont="1" applyFill="1" applyBorder="1" applyAlignment="1">
      <alignment horizontal="center" vertical="center"/>
    </xf>
    <xf numFmtId="3" fontId="9" fillId="2" borderId="44" xfId="1" applyNumberFormat="1" applyFont="1" applyFill="1" applyBorder="1" applyAlignment="1">
      <alignment horizontal="center" vertical="center"/>
    </xf>
    <xf numFmtId="3" fontId="9" fillId="0" borderId="24" xfId="1" applyNumberFormat="1" applyFont="1" applyBorder="1" applyAlignment="1">
      <alignment horizontal="center" vertical="center"/>
    </xf>
    <xf numFmtId="3" fontId="32" fillId="0" borderId="16" xfId="0" applyNumberFormat="1" applyFont="1" applyBorder="1" applyAlignment="1">
      <alignment horizontal="center"/>
    </xf>
    <xf numFmtId="164" fontId="9" fillId="0" borderId="13" xfId="1" applyFont="1" applyBorder="1" applyAlignment="1">
      <alignment horizontal="center" vertical="center"/>
    </xf>
    <xf numFmtId="164" fontId="9" fillId="0" borderId="14" xfId="1" applyFont="1" applyBorder="1" applyAlignment="1">
      <alignment horizontal="center" vertical="center"/>
    </xf>
    <xf numFmtId="164" fontId="9" fillId="0" borderId="15" xfId="1" applyFont="1" applyBorder="1" applyAlignment="1">
      <alignment horizontal="center" vertical="center"/>
    </xf>
    <xf numFmtId="3" fontId="32" fillId="0" borderId="35" xfId="0" applyNumberFormat="1" applyFont="1" applyBorder="1" applyAlignment="1">
      <alignment horizontal="center"/>
    </xf>
    <xf numFmtId="3" fontId="35" fillId="0" borderId="16" xfId="1" applyNumberFormat="1" applyFont="1" applyBorder="1" applyAlignment="1">
      <alignment horizontal="center" vertical="center"/>
    </xf>
    <xf numFmtId="164" fontId="35" fillId="0" borderId="24" xfId="1" applyFont="1" applyBorder="1" applyAlignment="1">
      <alignment horizontal="center" vertical="center"/>
    </xf>
    <xf numFmtId="3" fontId="33" fillId="0" borderId="34" xfId="1" applyNumberFormat="1" applyFont="1" applyBorder="1" applyAlignment="1">
      <alignment horizontal="center" vertical="center"/>
    </xf>
    <xf numFmtId="164" fontId="31" fillId="0" borderId="24" xfId="1" applyFont="1" applyBorder="1" applyAlignment="1">
      <alignment horizontal="center" vertical="center"/>
    </xf>
    <xf numFmtId="3" fontId="9" fillId="0" borderId="23" xfId="1" applyNumberFormat="1" applyFont="1" applyBorder="1" applyAlignment="1">
      <alignment horizontal="center" vertical="center"/>
    </xf>
    <xf numFmtId="3" fontId="9" fillId="0" borderId="44" xfId="1" applyNumberFormat="1" applyFont="1" applyBorder="1" applyAlignment="1">
      <alignment horizontal="center" vertical="center"/>
    </xf>
    <xf numFmtId="3" fontId="9" fillId="0" borderId="45" xfId="1" applyNumberFormat="1" applyFont="1" applyBorder="1" applyAlignment="1">
      <alignment horizontal="center" vertical="center"/>
    </xf>
    <xf numFmtId="164" fontId="9" fillId="2" borderId="15" xfId="1" applyFont="1" applyFill="1" applyBorder="1" applyAlignment="1">
      <alignment horizontal="center" vertical="center"/>
    </xf>
    <xf numFmtId="3" fontId="9" fillId="0" borderId="16" xfId="1" applyNumberFormat="1" applyFont="1" applyBorder="1" applyAlignment="1">
      <alignment horizontal="center" vertical="center"/>
    </xf>
    <xf numFmtId="164" fontId="9" fillId="0" borderId="18" xfId="1" applyFont="1" applyBorder="1" applyAlignment="1">
      <alignment wrapText="1"/>
    </xf>
    <xf numFmtId="164" fontId="9" fillId="2" borderId="18" xfId="1" applyFont="1" applyFill="1" applyBorder="1" applyAlignment="1">
      <alignment horizontal="center" vertical="center"/>
    </xf>
    <xf numFmtId="164" fontId="9" fillId="2" borderId="19" xfId="1" applyFont="1" applyFill="1" applyBorder="1" applyAlignment="1">
      <alignment horizontal="center" vertical="center"/>
    </xf>
    <xf numFmtId="3" fontId="9" fillId="2" borderId="25" xfId="1" applyNumberFormat="1" applyFont="1" applyFill="1" applyBorder="1" applyAlignment="1">
      <alignment horizontal="center" vertical="center"/>
    </xf>
    <xf numFmtId="3" fontId="9" fillId="2" borderId="35" xfId="1" applyNumberFormat="1" applyFont="1" applyFill="1" applyBorder="1" applyAlignment="1">
      <alignment horizontal="center" vertical="center"/>
    </xf>
    <xf numFmtId="3" fontId="33" fillId="0" borderId="26" xfId="1" applyNumberFormat="1" applyFont="1" applyBorder="1" applyAlignment="1">
      <alignment horizontal="center" vertical="center"/>
    </xf>
    <xf numFmtId="3" fontId="9" fillId="2" borderId="24" xfId="1" applyNumberFormat="1" applyFont="1" applyFill="1" applyBorder="1" applyAlignment="1">
      <alignment horizontal="center" vertical="center"/>
    </xf>
    <xf numFmtId="3" fontId="9" fillId="2" borderId="16" xfId="1" applyNumberFormat="1" applyFont="1" applyFill="1" applyBorder="1" applyAlignment="1">
      <alignment horizontal="center" vertical="center"/>
    </xf>
    <xf numFmtId="164" fontId="9" fillId="3" borderId="13" xfId="1" applyFont="1" applyFill="1" applyBorder="1" applyAlignment="1">
      <alignment horizontal="center" vertical="center"/>
    </xf>
    <xf numFmtId="164" fontId="9" fillId="3" borderId="14" xfId="1" applyFont="1" applyFill="1" applyBorder="1" applyAlignment="1">
      <alignment horizontal="center" vertical="center"/>
    </xf>
    <xf numFmtId="164" fontId="9" fillId="3" borderId="14" xfId="1" applyFont="1" applyFill="1" applyBorder="1" applyAlignment="1">
      <alignment wrapText="1"/>
    </xf>
    <xf numFmtId="164" fontId="9" fillId="3" borderId="15" xfId="1" applyFont="1" applyFill="1" applyBorder="1" applyAlignment="1">
      <alignment horizontal="center" vertical="center"/>
    </xf>
    <xf numFmtId="3" fontId="9" fillId="3" borderId="24" xfId="1" applyNumberFormat="1" applyFont="1" applyFill="1" applyBorder="1" applyAlignment="1">
      <alignment horizontal="center" vertical="center"/>
    </xf>
    <xf numFmtId="3" fontId="9" fillId="3" borderId="16" xfId="1" applyNumberFormat="1" applyFont="1" applyFill="1" applyBorder="1" applyAlignment="1">
      <alignment horizontal="center" vertical="center"/>
    </xf>
    <xf numFmtId="164" fontId="9" fillId="3" borderId="8" xfId="1" applyFont="1" applyFill="1" applyBorder="1" applyAlignment="1">
      <alignment horizontal="center" vertical="center"/>
    </xf>
    <xf numFmtId="164" fontId="9" fillId="3" borderId="9" xfId="1" applyFont="1" applyFill="1" applyBorder="1" applyAlignment="1">
      <alignment horizontal="center" vertical="center"/>
    </xf>
    <xf numFmtId="164" fontId="9" fillId="3" borderId="18" xfId="1" applyFont="1" applyFill="1" applyBorder="1" applyAlignment="1">
      <alignment horizontal="center" vertical="center"/>
    </xf>
    <xf numFmtId="3" fontId="9" fillId="3" borderId="35" xfId="1" applyNumberFormat="1" applyFont="1" applyFill="1" applyBorder="1" applyAlignment="1">
      <alignment horizontal="center" vertical="center"/>
    </xf>
    <xf numFmtId="3" fontId="32" fillId="0" borderId="46" xfId="0" applyNumberFormat="1" applyFont="1" applyBorder="1" applyAlignment="1">
      <alignment horizontal="center"/>
    </xf>
    <xf numFmtId="0" fontId="16" fillId="0" borderId="0" xfId="0" applyFont="1" applyAlignment="1">
      <alignment horizontal="left" wrapText="1"/>
    </xf>
    <xf numFmtId="164" fontId="33" fillId="0" borderId="30" xfId="1" applyFont="1" applyBorder="1" applyAlignment="1">
      <alignment horizontal="center" vertical="center"/>
    </xf>
    <xf numFmtId="164" fontId="33" fillId="0" borderId="31" xfId="1" applyFont="1" applyBorder="1" applyAlignment="1">
      <alignment horizontal="center" vertical="center"/>
    </xf>
    <xf numFmtId="164" fontId="9" fillId="0" borderId="30" xfId="1" applyFont="1" applyBorder="1" applyAlignment="1">
      <alignment horizontal="center" vertical="center"/>
    </xf>
    <xf numFmtId="164" fontId="9" fillId="0" borderId="31" xfId="1" applyFont="1" applyBorder="1" applyAlignment="1">
      <alignment horizontal="center" vertical="center"/>
    </xf>
    <xf numFmtId="164" fontId="9" fillId="0" borderId="24" xfId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3" fontId="3" fillId="0" borderId="36" xfId="1" applyNumberFormat="1" applyFont="1" applyBorder="1" applyAlignment="1">
      <alignment horizontal="center" vertical="center" wrapText="1"/>
    </xf>
    <xf numFmtId="3" fontId="3" fillId="0" borderId="37" xfId="1" applyNumberFormat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textRotation="90" wrapText="1"/>
    </xf>
    <xf numFmtId="164" fontId="3" fillId="0" borderId="43" xfId="1" applyFont="1" applyBorder="1" applyAlignment="1">
      <alignment horizontal="center" vertical="center" textRotation="90" wrapText="1"/>
    </xf>
    <xf numFmtId="164" fontId="3" fillId="0" borderId="2" xfId="1" applyFont="1" applyBorder="1" applyAlignment="1">
      <alignment horizontal="center" vertical="center" textRotation="90" wrapText="1"/>
    </xf>
    <xf numFmtId="164" fontId="3" fillId="0" borderId="5" xfId="1" applyFont="1" applyBorder="1" applyAlignment="1">
      <alignment horizontal="center" vertical="center" textRotation="90" wrapText="1"/>
    </xf>
    <xf numFmtId="164" fontId="3" fillId="0" borderId="2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7" xfId="1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shrinkToFit="1"/>
    </xf>
    <xf numFmtId="164" fontId="8" fillId="0" borderId="30" xfId="1" applyFont="1" applyBorder="1" applyAlignment="1">
      <alignment horizontal="center" vertical="center"/>
    </xf>
    <xf numFmtId="164" fontId="8" fillId="0" borderId="31" xfId="1" applyFont="1" applyBorder="1" applyAlignment="1">
      <alignment horizontal="center" vertical="center"/>
    </xf>
    <xf numFmtId="164" fontId="8" fillId="0" borderId="24" xfId="1" applyFont="1" applyBorder="1" applyAlignment="1">
      <alignment horizontal="center" vertical="center"/>
    </xf>
    <xf numFmtId="164" fontId="3" fillId="0" borderId="30" xfId="1" applyFont="1" applyBorder="1" applyAlignment="1">
      <alignment horizontal="center" vertical="center"/>
    </xf>
    <xf numFmtId="164" fontId="3" fillId="0" borderId="31" xfId="1" applyFont="1" applyBorder="1" applyAlignment="1">
      <alignment horizontal="center" vertical="center"/>
    </xf>
    <xf numFmtId="164" fontId="3" fillId="0" borderId="24" xfId="1" applyFont="1" applyBorder="1" applyAlignment="1">
      <alignment horizontal="center" vertical="center"/>
    </xf>
    <xf numFmtId="164" fontId="28" fillId="4" borderId="40" xfId="1" applyFont="1" applyFill="1" applyBorder="1" applyAlignment="1">
      <alignment horizontal="center" vertical="center"/>
    </xf>
    <xf numFmtId="164" fontId="28" fillId="4" borderId="41" xfId="1" applyFont="1" applyFill="1" applyBorder="1" applyAlignment="1">
      <alignment horizontal="center" vertical="center"/>
    </xf>
    <xf numFmtId="164" fontId="28" fillId="4" borderId="42" xfId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164" fontId="3" fillId="0" borderId="36" xfId="1" applyFont="1" applyBorder="1" applyAlignment="1">
      <alignment horizontal="center" vertical="center" wrapText="1"/>
    </xf>
    <xf numFmtId="164" fontId="3" fillId="0" borderId="37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8" fillId="0" borderId="0" xfId="1" applyFont="1" applyAlignment="1">
      <alignment horizontal="center" vertical="center" shrinkToFit="1"/>
    </xf>
    <xf numFmtId="164" fontId="25" fillId="0" borderId="0" xfId="1" applyFont="1" applyAlignment="1">
      <alignment horizontal="center" vertical="center" shrinkToFit="1"/>
    </xf>
    <xf numFmtId="164" fontId="17" fillId="0" borderId="0" xfId="1" applyFont="1" applyAlignment="1">
      <alignment horizontal="center" vertical="center" shrinkToFit="1"/>
    </xf>
    <xf numFmtId="164" fontId="3" fillId="0" borderId="47" xfId="1" applyFont="1" applyBorder="1" applyAlignment="1">
      <alignment horizontal="center" vertical="center" wrapText="1"/>
    </xf>
    <xf numFmtId="164" fontId="3" fillId="0" borderId="48" xfId="1" applyFont="1" applyBorder="1" applyAlignment="1">
      <alignment horizontal="center" vertical="center" wrapText="1"/>
    </xf>
  </cellXfs>
  <cellStyles count="3">
    <cellStyle name="Excel Built-in Normal" xfId="1" xr:uid="{7982DC20-E787-41A8-B343-04734F9ED9F3}"/>
    <cellStyle name="Гіперпосилання" xfId="2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abSelected="1" zoomScale="91" zoomScaleNormal="91" workbookViewId="0">
      <selection activeCell="N15" sqref="N15"/>
    </sheetView>
  </sheetViews>
  <sheetFormatPr defaultRowHeight="15" x14ac:dyDescent="0.25"/>
  <cols>
    <col min="2" max="2" width="8.85546875" customWidth="1"/>
    <col min="3" max="3" width="30.7109375" customWidth="1"/>
    <col min="4" max="4" width="11.85546875" customWidth="1"/>
    <col min="5" max="5" width="9.85546875" customWidth="1"/>
    <col min="6" max="6" width="10.7109375" customWidth="1"/>
    <col min="7" max="7" width="12.7109375" customWidth="1"/>
    <col min="8" max="8" width="11.140625" customWidth="1"/>
    <col min="9" max="10" width="10.7109375" customWidth="1"/>
    <col min="11" max="11" width="13.7109375" customWidth="1"/>
    <col min="12" max="12" width="17.7109375" style="24" customWidth="1"/>
    <col min="13" max="13" width="14.7109375" style="21" customWidth="1"/>
  </cols>
  <sheetData>
    <row r="1" spans="1:13" x14ac:dyDescent="0.25">
      <c r="J1" s="2"/>
      <c r="K1" s="2"/>
      <c r="L1" s="24" t="s">
        <v>44</v>
      </c>
    </row>
    <row r="2" spans="1:13" ht="20.25" customHeight="1" x14ac:dyDescent="0.25">
      <c r="J2" s="143" t="s">
        <v>34</v>
      </c>
      <c r="K2" s="143"/>
      <c r="L2" s="143"/>
      <c r="M2" s="143"/>
    </row>
    <row r="3" spans="1:13" ht="18" customHeight="1" x14ac:dyDescent="0.25">
      <c r="J3" s="143" t="s">
        <v>35</v>
      </c>
      <c r="K3" s="143"/>
      <c r="L3" s="143"/>
      <c r="M3" s="143"/>
    </row>
    <row r="4" spans="1:13" ht="18" customHeight="1" x14ac:dyDescent="0.25">
      <c r="J4" s="143" t="s">
        <v>37</v>
      </c>
      <c r="K4" s="143"/>
      <c r="L4" s="143"/>
      <c r="M4" s="143"/>
    </row>
    <row r="5" spans="1:13" x14ac:dyDescent="0.25">
      <c r="J5" s="2"/>
      <c r="K5" s="2"/>
    </row>
    <row r="6" spans="1:13" s="36" customFormat="1" ht="22.5" customHeight="1" x14ac:dyDescent="0.3">
      <c r="A6" s="144" t="s">
        <v>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</row>
    <row r="7" spans="1:13" ht="16.5" x14ac:dyDescent="0.25">
      <c r="A7" s="145" t="s">
        <v>1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8" spans="1:13" ht="16.5" x14ac:dyDescent="0.25">
      <c r="A8" s="145" t="s">
        <v>39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</row>
    <row r="9" spans="1:13" ht="15.75" x14ac:dyDescent="0.25">
      <c r="A9" s="146" t="s">
        <v>23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</row>
    <row r="10" spans="1:13" ht="14.25" customHeight="1" thickBot="1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2"/>
    </row>
    <row r="11" spans="1:13" ht="27" customHeight="1" thickBot="1" x14ac:dyDescent="0.3">
      <c r="A11" s="117" t="s">
        <v>41</v>
      </c>
      <c r="B11" s="119" t="s">
        <v>36</v>
      </c>
      <c r="C11" s="121" t="s">
        <v>2</v>
      </c>
      <c r="D11" s="121" t="s">
        <v>3</v>
      </c>
      <c r="E11" s="121" t="s">
        <v>4</v>
      </c>
      <c r="F11" s="121" t="s">
        <v>42</v>
      </c>
      <c r="G11" s="147" t="s">
        <v>43</v>
      </c>
      <c r="H11" s="123" t="s">
        <v>40</v>
      </c>
      <c r="I11" s="125" t="s">
        <v>5</v>
      </c>
      <c r="J11" s="141" t="s">
        <v>6</v>
      </c>
      <c r="K11" s="115" t="s">
        <v>7</v>
      </c>
      <c r="L11" s="139" t="s">
        <v>24</v>
      </c>
      <c r="M11" s="140"/>
    </row>
    <row r="12" spans="1:13" ht="75.75" customHeight="1" thickBot="1" x14ac:dyDescent="0.3">
      <c r="A12" s="118"/>
      <c r="B12" s="120"/>
      <c r="C12" s="122"/>
      <c r="D12" s="122"/>
      <c r="E12" s="122"/>
      <c r="F12" s="122"/>
      <c r="G12" s="148"/>
      <c r="H12" s="124"/>
      <c r="I12" s="126"/>
      <c r="J12" s="142"/>
      <c r="K12" s="116"/>
      <c r="L12" s="25" t="s">
        <v>45</v>
      </c>
      <c r="M12" s="25" t="s">
        <v>46</v>
      </c>
    </row>
    <row r="13" spans="1:13" ht="15.75" customHeight="1" x14ac:dyDescent="0.25">
      <c r="A13" s="46" t="s">
        <v>22</v>
      </c>
      <c r="B13" s="47"/>
      <c r="C13" s="48" t="s">
        <v>8</v>
      </c>
      <c r="D13" s="49">
        <v>1</v>
      </c>
      <c r="E13" s="49">
        <v>3028</v>
      </c>
      <c r="F13" s="49">
        <v>2</v>
      </c>
      <c r="G13" s="49">
        <v>1.41</v>
      </c>
      <c r="H13" s="4">
        <v>4</v>
      </c>
      <c r="I13" s="50">
        <f>E13*F13*G13*H13</f>
        <v>34155.839999999997</v>
      </c>
      <c r="J13" s="51">
        <v>34156</v>
      </c>
      <c r="K13" s="52">
        <v>34156</v>
      </c>
      <c r="L13" s="53"/>
      <c r="M13" s="54">
        <v>34156</v>
      </c>
    </row>
    <row r="14" spans="1:13" ht="15.75" customHeight="1" thickBot="1" x14ac:dyDescent="0.3">
      <c r="A14" s="55" t="s">
        <v>22</v>
      </c>
      <c r="B14" s="56"/>
      <c r="C14" s="57" t="s">
        <v>9</v>
      </c>
      <c r="D14" s="58">
        <v>1</v>
      </c>
      <c r="E14" s="58">
        <v>3028</v>
      </c>
      <c r="F14" s="58">
        <v>2</v>
      </c>
      <c r="G14" s="17">
        <v>1.41</v>
      </c>
      <c r="H14" s="17">
        <v>2.5</v>
      </c>
      <c r="I14" s="59">
        <f>E14*F14*G14*H14</f>
        <v>21347.399999999998</v>
      </c>
      <c r="J14" s="60">
        <v>21347</v>
      </c>
      <c r="K14" s="61">
        <v>21347</v>
      </c>
      <c r="L14" s="62"/>
      <c r="M14" s="63">
        <v>21347</v>
      </c>
    </row>
    <row r="15" spans="1:13" ht="15.75" customHeight="1" thickBot="1" x14ac:dyDescent="0.3">
      <c r="A15" s="111"/>
      <c r="B15" s="112"/>
      <c r="C15" s="113"/>
      <c r="D15" s="64">
        <f>SUM(D13:D14)</f>
        <v>2</v>
      </c>
      <c r="E15" s="112"/>
      <c r="F15" s="112"/>
      <c r="G15" s="112"/>
      <c r="H15" s="112"/>
      <c r="I15" s="65"/>
      <c r="J15" s="66"/>
      <c r="K15" s="67">
        <f>SUM(K13:K14)</f>
        <v>55503</v>
      </c>
      <c r="L15" s="62"/>
      <c r="M15" s="68">
        <f>SUM(M13:M14)</f>
        <v>55503</v>
      </c>
    </row>
    <row r="16" spans="1:13" ht="15.75" customHeight="1" x14ac:dyDescent="0.25">
      <c r="A16" s="46">
        <v>1231</v>
      </c>
      <c r="B16" s="49">
        <v>20656</v>
      </c>
      <c r="C16" s="69" t="s">
        <v>10</v>
      </c>
      <c r="D16" s="70">
        <v>1</v>
      </c>
      <c r="E16" s="49">
        <f>E13</f>
        <v>3028</v>
      </c>
      <c r="F16" s="49">
        <f>F13</f>
        <v>2</v>
      </c>
      <c r="G16" s="49">
        <f>G13</f>
        <v>1.41</v>
      </c>
      <c r="H16" s="71">
        <v>2.5</v>
      </c>
      <c r="I16" s="59">
        <f>E16*F16*G16*H16</f>
        <v>21347.399999999998</v>
      </c>
      <c r="J16" s="60">
        <v>21347</v>
      </c>
      <c r="K16" s="72">
        <v>21347</v>
      </c>
      <c r="L16" s="62"/>
      <c r="M16" s="73">
        <v>21347</v>
      </c>
    </row>
    <row r="17" spans="1:13" ht="15.75" customHeight="1" x14ac:dyDescent="0.25">
      <c r="A17" s="55">
        <v>3433</v>
      </c>
      <c r="B17" s="58">
        <v>20281</v>
      </c>
      <c r="C17" s="13" t="s">
        <v>25</v>
      </c>
      <c r="D17" s="58">
        <v>1</v>
      </c>
      <c r="E17" s="58">
        <f>E16</f>
        <v>3028</v>
      </c>
      <c r="F17" s="58">
        <f>F16</f>
        <v>2</v>
      </c>
      <c r="G17" s="58">
        <f>G16</f>
        <v>1.41</v>
      </c>
      <c r="H17" s="17">
        <v>2.2000000000000002</v>
      </c>
      <c r="I17" s="59">
        <f>E17*F17*G17*H17</f>
        <v>18785.712</v>
      </c>
      <c r="J17" s="60">
        <v>18786</v>
      </c>
      <c r="K17" s="74">
        <f>I17*D17</f>
        <v>18785.712</v>
      </c>
      <c r="L17" s="75"/>
      <c r="M17" s="75">
        <v>18786</v>
      </c>
    </row>
    <row r="18" spans="1:13" s="15" customFormat="1" ht="15.75" customHeight="1" thickBot="1" x14ac:dyDescent="0.3">
      <c r="A18" s="76">
        <v>4211</v>
      </c>
      <c r="B18" s="77">
        <v>22921</v>
      </c>
      <c r="C18" s="57" t="s">
        <v>26</v>
      </c>
      <c r="D18" s="58">
        <v>0.25</v>
      </c>
      <c r="E18" s="77">
        <f>E17</f>
        <v>3028</v>
      </c>
      <c r="F18" s="77">
        <v>2</v>
      </c>
      <c r="G18" s="77">
        <v>1.41</v>
      </c>
      <c r="H18" s="78">
        <v>1.7</v>
      </c>
      <c r="I18" s="59">
        <f>E18*F18*G18*H18</f>
        <v>14516.231999999998</v>
      </c>
      <c r="J18" s="60">
        <v>14516</v>
      </c>
      <c r="K18" s="61">
        <v>3629</v>
      </c>
      <c r="L18" s="75">
        <v>3629</v>
      </c>
      <c r="M18" s="79">
        <v>0</v>
      </c>
    </row>
    <row r="19" spans="1:13" ht="15.75" customHeight="1" thickBot="1" x14ac:dyDescent="0.3">
      <c r="A19" s="111"/>
      <c r="B19" s="112"/>
      <c r="C19" s="113"/>
      <c r="D19" s="64">
        <f>SUM(D16:D18)</f>
        <v>2.25</v>
      </c>
      <c r="E19" s="109"/>
      <c r="F19" s="110"/>
      <c r="G19" s="110"/>
      <c r="H19" s="110"/>
      <c r="I19" s="80"/>
      <c r="J19" s="81"/>
      <c r="K19" s="82">
        <f>SUM(K16:K18)</f>
        <v>43761.712</v>
      </c>
      <c r="L19" s="75"/>
      <c r="M19" s="68">
        <f>SUM(M16:M18)</f>
        <v>40133</v>
      </c>
    </row>
    <row r="20" spans="1:13" ht="15.75" customHeight="1" x14ac:dyDescent="0.25">
      <c r="A20" s="76">
        <v>2429</v>
      </c>
      <c r="B20" s="77">
        <v>25500</v>
      </c>
      <c r="C20" s="57" t="s">
        <v>11</v>
      </c>
      <c r="D20" s="49">
        <v>0.5</v>
      </c>
      <c r="E20" s="77">
        <v>3028</v>
      </c>
      <c r="F20" s="77">
        <v>2</v>
      </c>
      <c r="G20" s="77">
        <v>1.41</v>
      </c>
      <c r="H20" s="78">
        <v>2.2000000000000002</v>
      </c>
      <c r="I20" s="59">
        <f>E20*F20*G20*H20</f>
        <v>18785.712</v>
      </c>
      <c r="J20" s="83">
        <v>18786</v>
      </c>
      <c r="K20" s="84">
        <v>9393</v>
      </c>
      <c r="L20" s="75"/>
      <c r="M20" s="85">
        <v>9393</v>
      </c>
    </row>
    <row r="21" spans="1:13" ht="15.75" customHeight="1" x14ac:dyDescent="0.25">
      <c r="A21" s="76" t="s">
        <v>12</v>
      </c>
      <c r="B21" s="77"/>
      <c r="C21" s="57" t="s">
        <v>13</v>
      </c>
      <c r="D21" s="77">
        <v>0.5</v>
      </c>
      <c r="E21" s="77">
        <f>E17</f>
        <v>3028</v>
      </c>
      <c r="F21" s="77">
        <f>F17</f>
        <v>2</v>
      </c>
      <c r="G21" s="77">
        <f>G17</f>
        <v>1.41</v>
      </c>
      <c r="H21" s="78">
        <v>2.2000000000000002</v>
      </c>
      <c r="I21" s="59">
        <f>E21*F21*G21*H21</f>
        <v>18785.712</v>
      </c>
      <c r="J21" s="83">
        <v>18786</v>
      </c>
      <c r="K21" s="74">
        <f>I21*D21</f>
        <v>9392.8559999999998</v>
      </c>
      <c r="L21" s="75"/>
      <c r="M21" s="86">
        <v>9393</v>
      </c>
    </row>
    <row r="22" spans="1:13" ht="15.75" customHeight="1" x14ac:dyDescent="0.25">
      <c r="A22" s="76">
        <v>3423</v>
      </c>
      <c r="B22" s="77">
        <v>22601</v>
      </c>
      <c r="C22" s="5" t="s">
        <v>27</v>
      </c>
      <c r="D22" s="14">
        <v>1</v>
      </c>
      <c r="E22" s="77">
        <f t="shared" ref="E22:F23" si="0">E21</f>
        <v>3028</v>
      </c>
      <c r="F22" s="77">
        <f t="shared" si="0"/>
        <v>2</v>
      </c>
      <c r="G22" s="77">
        <f t="shared" ref="G22:G23" si="1">G21</f>
        <v>1.41</v>
      </c>
      <c r="H22" s="87">
        <v>2</v>
      </c>
      <c r="I22" s="59">
        <f>E22*F22*G22*H22</f>
        <v>17077.919999999998</v>
      </c>
      <c r="J22" s="60">
        <v>17078</v>
      </c>
      <c r="K22" s="74">
        <v>17078</v>
      </c>
      <c r="L22" s="62"/>
      <c r="M22" s="88">
        <v>17078</v>
      </c>
    </row>
    <row r="23" spans="1:13" ht="15.75" customHeight="1" thickBot="1" x14ac:dyDescent="0.3">
      <c r="A23" s="55" t="s">
        <v>14</v>
      </c>
      <c r="B23" s="58"/>
      <c r="C23" s="89" t="s">
        <v>15</v>
      </c>
      <c r="D23" s="90">
        <v>0.5</v>
      </c>
      <c r="E23" s="58">
        <f t="shared" si="0"/>
        <v>3028</v>
      </c>
      <c r="F23" s="58">
        <f t="shared" si="0"/>
        <v>2</v>
      </c>
      <c r="G23" s="58">
        <f t="shared" si="1"/>
        <v>1.41</v>
      </c>
      <c r="H23" s="91">
        <v>1.7</v>
      </c>
      <c r="I23" s="59">
        <f>E23*F23*G23*H23</f>
        <v>14516.231999999998</v>
      </c>
      <c r="J23" s="60">
        <v>14516</v>
      </c>
      <c r="K23" s="92">
        <v>7258</v>
      </c>
      <c r="L23" s="75"/>
      <c r="M23" s="93">
        <v>7258</v>
      </c>
    </row>
    <row r="24" spans="1:13" ht="15.75" customHeight="1" thickBot="1" x14ac:dyDescent="0.3">
      <c r="A24" s="111"/>
      <c r="B24" s="112"/>
      <c r="C24" s="113"/>
      <c r="D24" s="64">
        <f>SUM(D20:D23)</f>
        <v>2.5</v>
      </c>
      <c r="E24" s="109"/>
      <c r="F24" s="110"/>
      <c r="G24" s="110"/>
      <c r="H24" s="110"/>
      <c r="I24" s="80"/>
      <c r="J24" s="81"/>
      <c r="K24" s="94">
        <f>SUM(K20:K23)</f>
        <v>43121.856</v>
      </c>
      <c r="L24" s="62"/>
      <c r="M24" s="68">
        <f>SUM(M20:M23)</f>
        <v>43122</v>
      </c>
    </row>
    <row r="25" spans="1:13" s="15" customFormat="1" ht="15.75" customHeight="1" x14ac:dyDescent="0.25">
      <c r="A25" s="76" t="s">
        <v>32</v>
      </c>
      <c r="B25" s="77"/>
      <c r="C25" s="7" t="s">
        <v>31</v>
      </c>
      <c r="D25" s="49">
        <v>1</v>
      </c>
      <c r="E25" s="77">
        <v>3028</v>
      </c>
      <c r="F25" s="77">
        <v>2</v>
      </c>
      <c r="G25" s="77">
        <v>1.41</v>
      </c>
      <c r="H25" s="78">
        <v>2.5</v>
      </c>
      <c r="I25" s="59">
        <f t="shared" ref="I25:I31" si="2">E25*F25*G25*H25</f>
        <v>21347.399999999998</v>
      </c>
      <c r="J25" s="83">
        <v>21347</v>
      </c>
      <c r="K25" s="84">
        <v>21347</v>
      </c>
      <c r="L25" s="62"/>
      <c r="M25" s="86">
        <v>21347</v>
      </c>
    </row>
    <row r="26" spans="1:13" ht="15.75" customHeight="1" x14ac:dyDescent="0.25">
      <c r="A26" s="76">
        <v>3115</v>
      </c>
      <c r="B26" s="77">
        <v>23488</v>
      </c>
      <c r="C26" s="5" t="s">
        <v>16</v>
      </c>
      <c r="D26" s="14">
        <v>1</v>
      </c>
      <c r="E26" s="77">
        <f>E23</f>
        <v>3028</v>
      </c>
      <c r="F26" s="77">
        <f>F23</f>
        <v>2</v>
      </c>
      <c r="G26" s="77">
        <v>1.41</v>
      </c>
      <c r="H26" s="87">
        <v>2.2000000000000002</v>
      </c>
      <c r="I26" s="59">
        <f t="shared" si="2"/>
        <v>18785.712</v>
      </c>
      <c r="J26" s="60">
        <f>I26</f>
        <v>18785.712</v>
      </c>
      <c r="K26" s="95">
        <f>I26*D26</f>
        <v>18785.712</v>
      </c>
      <c r="L26" s="75"/>
      <c r="M26" s="75">
        <v>18786</v>
      </c>
    </row>
    <row r="27" spans="1:13" ht="24.75" customHeight="1" x14ac:dyDescent="0.25">
      <c r="A27" s="76">
        <v>8322</v>
      </c>
      <c r="B27" s="77"/>
      <c r="C27" s="6" t="s">
        <v>28</v>
      </c>
      <c r="D27" s="14">
        <v>1</v>
      </c>
      <c r="E27" s="77">
        <v>3028</v>
      </c>
      <c r="F27" s="77">
        <v>2</v>
      </c>
      <c r="G27" s="77">
        <v>1.41</v>
      </c>
      <c r="H27" s="87">
        <v>1.92</v>
      </c>
      <c r="I27" s="59">
        <f t="shared" si="2"/>
        <v>16394.803199999998</v>
      </c>
      <c r="J27" s="60">
        <v>16395</v>
      </c>
      <c r="K27" s="95">
        <v>16395</v>
      </c>
      <c r="L27" s="62"/>
      <c r="M27" s="96">
        <v>16395</v>
      </c>
    </row>
    <row r="28" spans="1:13" ht="24.75" customHeight="1" x14ac:dyDescent="0.25">
      <c r="A28" s="76">
        <v>8322</v>
      </c>
      <c r="B28" s="77"/>
      <c r="C28" s="7" t="s">
        <v>29</v>
      </c>
      <c r="D28" s="14">
        <v>12</v>
      </c>
      <c r="E28" s="77">
        <f t="shared" ref="E28:F30" si="3">E26</f>
        <v>3028</v>
      </c>
      <c r="F28" s="77">
        <f t="shared" si="3"/>
        <v>2</v>
      </c>
      <c r="G28" s="77">
        <v>1.41</v>
      </c>
      <c r="H28" s="87">
        <v>2.61</v>
      </c>
      <c r="I28" s="59">
        <f t="shared" si="2"/>
        <v>22286.685599999997</v>
      </c>
      <c r="J28" s="60">
        <v>22287</v>
      </c>
      <c r="K28" s="95">
        <v>267444</v>
      </c>
      <c r="L28" s="75"/>
      <c r="M28" s="96">
        <v>267444</v>
      </c>
    </row>
    <row r="29" spans="1:13" s="15" customFormat="1" ht="24.75" customHeight="1" x14ac:dyDescent="0.25">
      <c r="A29" s="76">
        <v>8322</v>
      </c>
      <c r="B29" s="77"/>
      <c r="C29" s="7" t="s">
        <v>29</v>
      </c>
      <c r="D29" s="14">
        <v>4</v>
      </c>
      <c r="E29" s="77">
        <f t="shared" si="3"/>
        <v>3028</v>
      </c>
      <c r="F29" s="77">
        <f t="shared" si="3"/>
        <v>2</v>
      </c>
      <c r="G29" s="77">
        <v>1.41</v>
      </c>
      <c r="H29" s="87">
        <v>2.61</v>
      </c>
      <c r="I29" s="59">
        <f t="shared" si="2"/>
        <v>22286.685599999997</v>
      </c>
      <c r="J29" s="60">
        <v>22287</v>
      </c>
      <c r="K29" s="95">
        <v>89148</v>
      </c>
      <c r="L29" s="75">
        <v>89148</v>
      </c>
      <c r="M29" s="75">
        <v>0</v>
      </c>
    </row>
    <row r="30" spans="1:13" ht="15.75" customHeight="1" x14ac:dyDescent="0.25">
      <c r="A30" s="97">
        <v>3119</v>
      </c>
      <c r="B30" s="98">
        <v>21629</v>
      </c>
      <c r="C30" s="99" t="s">
        <v>17</v>
      </c>
      <c r="D30" s="98">
        <v>2</v>
      </c>
      <c r="E30" s="77">
        <f t="shared" si="3"/>
        <v>3028</v>
      </c>
      <c r="F30" s="77">
        <f t="shared" si="3"/>
        <v>2</v>
      </c>
      <c r="G30" s="77">
        <f>G28</f>
        <v>1.41</v>
      </c>
      <c r="H30" s="100">
        <v>1.7</v>
      </c>
      <c r="I30" s="59">
        <f t="shared" si="2"/>
        <v>14516.231999999998</v>
      </c>
      <c r="J30" s="60">
        <f>I30</f>
        <v>14516.231999999998</v>
      </c>
      <c r="K30" s="101">
        <v>29032</v>
      </c>
      <c r="L30" s="62"/>
      <c r="M30" s="102">
        <v>29032</v>
      </c>
    </row>
    <row r="31" spans="1:13" ht="15.75" customHeight="1" x14ac:dyDescent="0.25">
      <c r="A31" s="97">
        <v>3221</v>
      </c>
      <c r="B31" s="98">
        <v>25180</v>
      </c>
      <c r="C31" s="99" t="s">
        <v>18</v>
      </c>
      <c r="D31" s="98">
        <v>1</v>
      </c>
      <c r="E31" s="77">
        <f t="shared" ref="E31:G32" si="4">E30</f>
        <v>3028</v>
      </c>
      <c r="F31" s="77">
        <f t="shared" si="4"/>
        <v>2</v>
      </c>
      <c r="G31" s="77">
        <f t="shared" si="4"/>
        <v>1.41</v>
      </c>
      <c r="H31" s="100">
        <v>1.7</v>
      </c>
      <c r="I31" s="59">
        <f t="shared" si="2"/>
        <v>14516.231999999998</v>
      </c>
      <c r="J31" s="60">
        <f>I31</f>
        <v>14516.231999999998</v>
      </c>
      <c r="K31" s="101">
        <f>J31*D31</f>
        <v>14516.231999999998</v>
      </c>
      <c r="L31" s="62"/>
      <c r="M31" s="75">
        <v>14516</v>
      </c>
    </row>
    <row r="32" spans="1:13" s="20" customFormat="1" ht="15.75" customHeight="1" thickBot="1" x14ac:dyDescent="0.3">
      <c r="A32" s="103">
        <v>8155</v>
      </c>
      <c r="B32" s="104">
        <v>15594</v>
      </c>
      <c r="C32" s="99" t="s">
        <v>30</v>
      </c>
      <c r="D32" s="105">
        <v>0.25</v>
      </c>
      <c r="E32" s="77">
        <v>3028</v>
      </c>
      <c r="F32" s="77">
        <v>2</v>
      </c>
      <c r="G32" s="77">
        <f t="shared" si="4"/>
        <v>1.41</v>
      </c>
      <c r="H32" s="100">
        <v>1.7</v>
      </c>
      <c r="I32" s="59">
        <v>14516</v>
      </c>
      <c r="J32" s="60">
        <v>14516</v>
      </c>
      <c r="K32" s="106">
        <v>3629</v>
      </c>
      <c r="L32" s="75">
        <v>3629</v>
      </c>
      <c r="M32" s="107">
        <v>0</v>
      </c>
    </row>
    <row r="33" spans="1:13" ht="15.75" customHeight="1" thickBot="1" x14ac:dyDescent="0.3">
      <c r="A33" s="129"/>
      <c r="B33" s="130"/>
      <c r="C33" s="131"/>
      <c r="D33" s="8">
        <f>SUM(D25:D32)</f>
        <v>22.25</v>
      </c>
      <c r="E33" s="132"/>
      <c r="F33" s="133"/>
      <c r="G33" s="133"/>
      <c r="H33" s="134"/>
      <c r="I33" s="19"/>
      <c r="J33" s="18"/>
      <c r="K33" s="16">
        <f>SUM(K25:K32)</f>
        <v>460296.94400000002</v>
      </c>
      <c r="L33" s="26"/>
      <c r="M33" s="23">
        <f>SUM(M25:M32)</f>
        <v>367520</v>
      </c>
    </row>
    <row r="34" spans="1:13" s="45" customFormat="1" ht="15.75" customHeight="1" thickBot="1" x14ac:dyDescent="0.3">
      <c r="A34" s="135" t="s">
        <v>33</v>
      </c>
      <c r="B34" s="136"/>
      <c r="C34" s="137"/>
      <c r="D34" s="40">
        <f>SUM(D33+D24+D19+D15)</f>
        <v>29</v>
      </c>
      <c r="E34" s="41"/>
      <c r="F34" s="42"/>
      <c r="G34" s="42"/>
      <c r="H34" s="43"/>
      <c r="I34" s="44"/>
      <c r="J34" s="39"/>
      <c r="K34" s="37">
        <f>SUM(K33+K24+K19+K15)</f>
        <v>602683.5120000001</v>
      </c>
      <c r="L34" s="38">
        <f>SUM(L18+L29+L32)</f>
        <v>96406</v>
      </c>
      <c r="M34" s="39">
        <f>SUM(M15+M19+M24+M33)</f>
        <v>506278</v>
      </c>
    </row>
    <row r="35" spans="1:13" ht="12.75" customHeight="1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9"/>
      <c r="M35" s="22"/>
    </row>
    <row r="36" spans="1:13" ht="12.75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9"/>
      <c r="M36" s="22"/>
    </row>
    <row r="37" spans="1:13" s="30" customFormat="1" ht="20.25" customHeight="1" x14ac:dyDescent="0.25">
      <c r="A37" s="128" t="s">
        <v>19</v>
      </c>
      <c r="B37" s="128"/>
      <c r="C37" s="128"/>
      <c r="D37" s="128"/>
      <c r="E37" s="28"/>
      <c r="F37" s="28"/>
      <c r="G37" s="28"/>
      <c r="H37" s="28"/>
      <c r="I37" s="127" t="s">
        <v>20</v>
      </c>
      <c r="J37" s="127"/>
      <c r="K37" s="127"/>
      <c r="L37" s="29"/>
      <c r="M37" s="29"/>
    </row>
    <row r="38" spans="1:13" s="30" customFormat="1" ht="18" customHeight="1" x14ac:dyDescent="0.25">
      <c r="A38" s="31"/>
      <c r="B38" s="31"/>
      <c r="C38" s="31"/>
      <c r="D38" s="31"/>
      <c r="E38" s="28"/>
      <c r="F38" s="28"/>
      <c r="G38" s="28"/>
      <c r="H38" s="28"/>
      <c r="I38" s="32"/>
      <c r="J38" s="33"/>
      <c r="K38" s="33"/>
      <c r="L38" s="29"/>
      <c r="M38" s="29"/>
    </row>
    <row r="39" spans="1:13" s="30" customFormat="1" ht="20.25" customHeight="1" x14ac:dyDescent="0.25">
      <c r="A39" s="34" t="s">
        <v>21</v>
      </c>
      <c r="B39" s="35"/>
      <c r="C39" s="35"/>
      <c r="D39" s="35"/>
      <c r="E39" s="35"/>
      <c r="F39" s="35"/>
      <c r="G39" s="35"/>
      <c r="H39" s="35"/>
      <c r="I39" s="138" t="s">
        <v>38</v>
      </c>
      <c r="J39" s="138"/>
      <c r="K39" s="138"/>
      <c r="L39" s="27"/>
      <c r="M39" s="27"/>
    </row>
    <row r="40" spans="1:13" ht="17.25" customHeight="1" x14ac:dyDescent="0.25">
      <c r="A40" s="9"/>
      <c r="B40" s="9"/>
      <c r="C40" s="10"/>
      <c r="D40" s="10"/>
      <c r="E40" s="10"/>
      <c r="F40" s="10"/>
      <c r="G40" s="10"/>
      <c r="H40" s="10"/>
      <c r="I40" s="10"/>
      <c r="J40" s="10"/>
      <c r="K40" s="10"/>
    </row>
    <row r="41" spans="1:13" ht="15.75" x14ac:dyDescent="0.25">
      <c r="A41" s="2"/>
      <c r="B41" s="2"/>
      <c r="C41" s="3"/>
      <c r="K41" s="1"/>
    </row>
    <row r="42" spans="1:13" x14ac:dyDescent="0.25">
      <c r="J42" s="114"/>
      <c r="K42" s="114"/>
    </row>
    <row r="43" spans="1:13" x14ac:dyDescent="0.25">
      <c r="K43" s="1"/>
    </row>
    <row r="53" spans="3:13" x14ac:dyDescent="0.25">
      <c r="C53" s="108"/>
      <c r="D53" s="108"/>
      <c r="L53"/>
      <c r="M53"/>
    </row>
  </sheetData>
  <mergeCells count="33">
    <mergeCell ref="L11:M11"/>
    <mergeCell ref="J11:J12"/>
    <mergeCell ref="J2:M2"/>
    <mergeCell ref="J3:M3"/>
    <mergeCell ref="J4:M4"/>
    <mergeCell ref="A6:M6"/>
    <mergeCell ref="A7:M7"/>
    <mergeCell ref="A8:M8"/>
    <mergeCell ref="A9:M9"/>
    <mergeCell ref="G11:G12"/>
    <mergeCell ref="J42:K42"/>
    <mergeCell ref="K11:K12"/>
    <mergeCell ref="A11:A12"/>
    <mergeCell ref="B11:B12"/>
    <mergeCell ref="C11:C12"/>
    <mergeCell ref="D11:D12"/>
    <mergeCell ref="E11:E12"/>
    <mergeCell ref="F11:F12"/>
    <mergeCell ref="H11:H12"/>
    <mergeCell ref="I11:I12"/>
    <mergeCell ref="I37:K37"/>
    <mergeCell ref="A37:D37"/>
    <mergeCell ref="A33:C33"/>
    <mergeCell ref="E33:H33"/>
    <mergeCell ref="A34:C34"/>
    <mergeCell ref="I39:K39"/>
    <mergeCell ref="C53:D53"/>
    <mergeCell ref="E24:H24"/>
    <mergeCell ref="A24:C24"/>
    <mergeCell ref="A19:C19"/>
    <mergeCell ref="E15:H15"/>
    <mergeCell ref="E19:H19"/>
    <mergeCell ref="A15:C15"/>
  </mergeCells>
  <pageMargins left="0.82677165354330717" right="0.23622047244094491" top="0.51181102362204722" bottom="0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Користувача</cp:lastModifiedBy>
  <cp:lastPrinted>2025-08-06T16:41:54Z</cp:lastPrinted>
  <dcterms:created xsi:type="dcterms:W3CDTF">2015-06-05T18:19:34Z</dcterms:created>
  <dcterms:modified xsi:type="dcterms:W3CDTF">2025-08-07T06:02:11Z</dcterms:modified>
</cp:coreProperties>
</file>